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40" tabRatio="500"/>
  </bookViews>
  <sheets>
    <sheet name="ISPs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5" i="1"/>
  <c r="G5"/>
  <c r="F5"/>
  <c r="E5"/>
  <c r="D5"/>
  <c r="C5"/>
  <c r="B5"/>
  <c r="H4"/>
  <c r="G4"/>
  <c r="F4"/>
  <c r="E4"/>
  <c r="D4"/>
  <c r="C4"/>
  <c r="B4"/>
  <c r="H3"/>
</calcChain>
</file>

<file path=xl/comments1.xml><?xml version="1.0" encoding="utf-8"?>
<comments xmlns="http://schemas.openxmlformats.org/spreadsheetml/2006/main">
  <authors>
    <author>Dwayne Winseck</author>
    <author>Carleton University</author>
    <author>Brian Wilkinson</author>
    <author>LR</author>
  </authors>
  <commentList>
    <comment ref="H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Quebecor Management Discussion and Analysis, 2012, p. 11.http://www.quebecor.com/sites/default/files/2012Q4/MDA_QI_Q4_2012Ang_FINAL.pdf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2000 is based on the percentage of Quebec population out of national population (excluding western provinces: British Columbia, Manitoba, Alberta, and Saskatchewan)
 in 2000.
Quebec pop: 7,356,951
(Source: Statistics Canada, Table 051-0001)
National pop exluding Western Provinces: 21,487,424
(Source: Statistics Canada, Table 051-0001)
Percentage of Quebec pop out of national pop (excluding Western provinces) in 2000:
7,356,951/21,487,424= 34.24%
Estimated French Revenue:Total revenue*34.24%</t>
        </r>
      </text>
    </comment>
    <comment ref="C4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2004 is based on the percentage of Quebec population out of national population (excluding western provinces: British Columbia, Manitoba, Alberta, and Saskatchewan)
 in 2004.
Quebec pop: 7,535,929
(Source: Statistics Canada, Table 051-0001)
National pop exluding Western Provinces: 22,375,929
(Source: Statistics Canada, Table 051-0001)
Percentage of Quebec pop out of national pop (excluding Western provinces) in 2004:
7,535,929/22,375,929= 33.68%
Estimated French Revenue:Total revenue*33.68%</t>
        </r>
      </text>
    </comment>
    <comment ref="D4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2006 is based on the percentage of Quebec population out of national population (excluding western provinces: British Columbia, Manitoba, Alberta, and Saskatchewan)
 in 2006.
Quebec pop: 7,631,552
(Source: Statistics Canada, Table 051-0001)
National pop exluding Western Provinces: 22,735,088
(Source: Statistics Canada, Table 051-0001)
Percentage of Quebec pop out of national pop (excluding Western provinces) :
7,631,552/22,735,088= 33.57%
Estimated French Revenue:Total revenue*33.57%</t>
        </r>
      </text>
    </comment>
    <comment ref="E4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2008 is based on the percentage of Quebec population out of national population (excluding western provinces: British Columbia, Manitoba, Alberta, and Saskatchewan)
 in 2008.
Quebec pop: 7,750,518
(Source: Statistics Canada, Table 051-0001)
National pop exluding Western Provinces: 23,121,686
(Source: Statistics Canada, Table 051-0001)
Percentage of Quebec pop out of national pop (excluding Western provinces) :
7,750,5182/23,121,686= 33.52%
Estimated French Revenue:Total revenue*33.52%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2010 is based on the percentage of Quebec population out of national population (excluding western provinces: British Columbia, Manitoba, Alberta, and Saskatchewan)
 in 2010.
Quebec pop: 7,905,087
(Source: Statistics Canada, Table 051-0001)
National pop exluding Western Provinces: 23,593,686
(Source: Statistics Canada, Table 051-0001)
Percentage of Quebec pop out of national pop (excluding Western provinces) :
7,905,087/23,593,686= 33.51%
Estimated French Revenue:Total revenue*33.51%</t>
        </r>
      </text>
    </comment>
    <comment ref="G4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2011 is based on the percentage of Quebec population out of national population (excluding western provinces: British Columbia, Manitoba, Alberta, and Saskatchewan)
 in 2011.
Quebec pop: 7,977,989
(Source: Statistics Canada, Table 051-0001)
National pop exluding Western Provinces: 23,819,832
(Source: Statistics Canada, Table 051-0001)
Percentage of Quebec pop out of national pop (excluding Western provinces): 33.49%
Estimated French Revenue:Total revenue*33.49%</t>
        </r>
      </text>
    </comment>
    <comment ref="H4" authorId="2">
      <text>
        <r>
          <rPr>
            <b/>
            <sz val="9"/>
            <color indexed="81"/>
            <rFont val="Calibri"/>
            <family val="2"/>
          </rPr>
          <t>Brian Wilkinson: Bell Ann Rpt 2012 p. 47 lists 2,115.2 million subscribers + Bell Aliant Annual Report 2012 p. 56 identifies 918,400 subscribers and an ARPU of $44.91.  This ARPU used to calculate Bell ISP revenues overall.</t>
        </r>
        <r>
          <rPr>
            <sz val="9"/>
            <color indexed="81"/>
            <rFont val="Calibri"/>
            <family val="2"/>
          </rPr>
          <t xml:space="preserve">
Estimated French Revenue for Bell in 2012 is based on the percentage of Quebec population out of national population (excluding western provinces: British Columbia, Manitoba, Alberta, and Saskatchewan) 
 in 2012. 
Quebec pop: 8054756 
(Source: Statistics Canada, http://www.statcan.gc.ca/daily-quotidien/120927/t120927b002-eng.htm) 
National pop exluding Western Provinces: 24037212 
(Source: Statistics Canada,http://www.statcan.gc.ca/daily-quotidien/120927/t120927b002-eng.htm) 
Percentage of Quebec pop out of national pop (excluding Western provinces): 33.51% 
 Bell's revenue: 1634.9*33.51%
 </t>
        </r>
      </text>
    </comment>
    <comment ref="B5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Revenue in Quebec market is based on the ratio of Cogeco's high speed internet subscribers in Quebec and Ontario in 2009 respectively 
Subscribers in Quebec: 145,061
Subscribers in Ontario: 387,497
Total subscribers of Cogeco in Canada: 532,558
(Source: Cogeco Press Release, Continued growth for Cogeco Cable in the first quarter and upward revision of its fiscal 2010 guidelines, p.19)
Quebec% = 145,061/532,558 = 27.24%
Revenue Fr. = total rervenue*27.24%</t>
        </r>
      </text>
    </comment>
    <comment ref="C5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Revenue in Quebec market is based on the ratio of Cogeco's high speed internet subscribers in Quebec and Ontario in 2009 respectively 
Subscribers in Quebec: 145,061
Subscribers in Ontario: 387,497
Total subscribers of Cogeco in Canada: 532,558
(Source: Cogeco Press Release, Continued growth for Cogeco Cable in the first quarter and upward revision of its fiscal 2010 guidelines, p.19)
Quebec% = 145,061/532,558 = 27.24%
Revenue Fr. = total rervenue*27.24%</t>
        </r>
      </text>
    </comment>
    <comment ref="D5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Revenue in Quebec market is based on the ratio of Cogeco's high speed internet subscribers in Quebec and Ontario in 2009 respectively 
Subscribers in Quebec: 145,061
Subscribers in Ontario: 387,497
Total subscribers of Cogeco in Canada: 532,558
(Source: Cogeco Press Release, Continued growth for Cogeco Cable in the first quarter and upward revision of its fiscal 2010 guidelines, p.19)
Quebec% = 145,061/532,558 = 27.24%
Revenue Fr. = total rervenue*27.24%</t>
        </r>
      </text>
    </comment>
    <comment ref="E5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Revenue in Quebec market is based on the ratio of Cogeco's high speed internet subscribers in Quebec and Ontario in 2009 respectively 
Subscribers in Quebec: 145,061
Subscribers in Ontario: 387,497
Total subscribers of Cogeco in Canada: 532,558
(Source: Cogeco Press Release, Continued growth for Cogeco Cable in the first quarter and upward revision of its fiscal 2010 guidelines, p.19)
Quebec% = 145,061/532,558 = 27.24%
Revenue Fr. = total rervenue*27.24%</t>
        </r>
      </text>
    </comment>
    <comment ref="F5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Revenue in Quebec market is based on the ratio of Cogeco's high speed internet subscribers in Quebec and Ontario in 2009 respectively 
Subscribers in Quebec: 145,061
Subscribers in Ontario: 387,497
Total subscribers of Cogeco in Canada: 532,558
(Source: Cogeco Press Release, Continued growth for Cogeco Cable in the first quarter and upward revision of its fiscal 2010 guidelines, p.19)
Quebec% = 145,061/532,558 = 27.24%
Revenue Fr. = total rervenue*27.24%</t>
        </r>
      </text>
    </comment>
    <comment ref="G5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Revenue in Quebec market is based on the ratio of Cogeco's high speed internet subscribers in Quebec and Ontario in 2009 respectively 
Subscribers in Quebec: 145,061
Subscribers in Ontario: 387,497
Total subscribers of Cogeco in Canada: 532,558
(Source: Cogeco Press Release, Continued growth for Cogeco Cable in the first quarter and upward revision of its fiscal 2010 guidelines, p.19)
Quebec% = 145,061/532,558 = 27.24%
Revenue Fr. = total rervenue*27.24%</t>
        </r>
      </text>
    </comment>
    <comment ref="H5" authorId="3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Estimated Revenue in Quebec market is based on the ratio of Cogeco's high speed internet subscribers in Quebec and Ontario in 2009 respectively 
Subscribers in Quebec: 145,061
Subscribers in Ontario: 387,497
Total subscribers of Cogeco in Canada: 532,558
(Source: Cogeco Press Release, Continued growth for Cogeco Cable in the first quarter and upward revision of its fiscal 2010 guidelines, p.19)
Quebec% = 145,061/532,558 = 27.24%
Revenue Fr. = total rervenue*27.24%</t>
        </r>
      </text>
    </comment>
    <comment ref="G6" authorId="3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Use the 3% in the national rev according to source and 
explatonary notes</t>
        </r>
      </text>
    </comment>
    <comment ref="H8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Estimate based on CAGR (2009-2011) of 6.3% derived from CRTC CMR 2012, p. 147. 
Estimated French Revenue is based on the percentage of Quebec population out of national population 
 in 2012. 
Quebec pop: 8054756 
(Source: Statistics Canada, http://www.statcan.gc.ca/daily-quotidien/120927/t120927b002-eng.htm) 
National pop: 34880491 
(Source: Statistics Canada, http://www.statcan.gc.ca/daily-quotidien/120927/t120927b002-eng.htm) 
Percentage of Quebec pop out of national pop: 23.09% 
Estimated French Revenue:Total revenue*23.09% </t>
        </r>
      </text>
    </comment>
    <comment ref="H18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Estimate based on CAGR (2009-2011) of 6.3% derived from CRTC CMR 2012, p. 147. 
Estimated French Revenue is based on the percentage of Quebec population out of national population 
 in 2012. 
Quebec pop: 8054756 
(Source: Statistics Canada, http://www.statcan.gc.ca/daily-quotidien/120927/t120927b002-eng.htm) 
National pop: 34880491 
(Source: Statistics Canada, http://www.statcan.gc.ca/daily-quotidien/120927/t120927b002-eng.htm) 
Percentage of Quebec pop out of national pop: 23.09% 
Estimated French Revenue:Total revenue*23.09% </t>
        </r>
      </text>
    </comment>
  </commentList>
</comments>
</file>

<file path=xl/sharedStrings.xml><?xml version="1.0" encoding="utf-8"?>
<sst xmlns="http://schemas.openxmlformats.org/spreadsheetml/2006/main" count="17" uniqueCount="15">
  <si>
    <t>Internet Service Providers, Revenues ($Mills) and Concentration Levels, 2000-2012 (1)</t>
    <phoneticPr fontId="0" type="noConversion"/>
  </si>
  <si>
    <t>Quebecor/Videotron(2)</t>
    <phoneticPr fontId="3" type="noConversion"/>
  </si>
  <si>
    <t xml:space="preserve">Bell (3) </t>
    <phoneticPr fontId="3" type="noConversion"/>
  </si>
  <si>
    <t>Cogeco (4)</t>
    <phoneticPr fontId="3" type="noConversion"/>
  </si>
  <si>
    <t>Bragg/East-link (5)</t>
  </si>
  <si>
    <t xml:space="preserve">Indy </t>
    <phoneticPr fontId="3" type="noConversion"/>
  </si>
  <si>
    <t>Total $</t>
    <phoneticPr fontId="3" type="noConversion"/>
  </si>
  <si>
    <t>Internet Service Providers, Market Shares (based on Revenues, $Mill) and Concentration Levels, 2000-2012 (1)</t>
    <phoneticPr fontId="0" type="noConversion"/>
  </si>
  <si>
    <t xml:space="preserve">Bell (3) </t>
    <phoneticPr fontId="3" type="noConversion"/>
  </si>
  <si>
    <t>Cogeco (4)</t>
    <phoneticPr fontId="3" type="noConversion"/>
  </si>
  <si>
    <t xml:space="preserve">Indy </t>
    <phoneticPr fontId="3" type="noConversion"/>
  </si>
  <si>
    <t>Total $</t>
    <phoneticPr fontId="3" type="noConversion"/>
  </si>
  <si>
    <t>CR4</t>
    <phoneticPr fontId="3" type="noConversion"/>
  </si>
  <si>
    <t>HHI</t>
  </si>
  <si>
    <r>
      <t xml:space="preserve">Notes and Sources: </t>
    </r>
    <r>
      <rPr>
        <sz val="12"/>
        <rFont val="Cambria"/>
      </rPr>
      <t>See Appendix 2.</t>
    </r>
    <phoneticPr fontId="3" type="noConversion"/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</si>
</sst>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#,##0.0"/>
    <numFmt numFmtId="165" formatCode="0.0"/>
    <numFmt numFmtId="166" formatCode="0.0_ "/>
    <numFmt numFmtId="167" formatCode="#,##0.0_ "/>
    <numFmt numFmtId="168" formatCode="_(* #,##0.0_);_(* \(#,##0.0\);_(* &quot;-&quot;??_);_(@_)"/>
    <numFmt numFmtId="169" formatCode="0.000"/>
    <numFmt numFmtId="171" formatCode="#,##0.0000"/>
  </numFmts>
  <fonts count="17">
    <font>
      <sz val="12"/>
      <color indexed="8"/>
      <name val="Calibri"/>
      <family val="2"/>
    </font>
    <font>
      <b/>
      <sz val="14"/>
      <name val="Calibri"/>
      <family val="2"/>
    </font>
    <font>
      <sz val="12"/>
      <color indexed="8"/>
      <name val="Calibri"/>
      <family val="2"/>
    </font>
    <font>
      <sz val="8"/>
      <name val="Verdana"/>
    </font>
    <font>
      <b/>
      <sz val="12"/>
      <name val="Calibri"/>
    </font>
    <font>
      <sz val="12"/>
      <name val="Cambria"/>
    </font>
    <font>
      <sz val="12"/>
      <name val="Calibri"/>
    </font>
    <font>
      <sz val="12"/>
      <color indexed="8"/>
      <name val="Cambria"/>
    </font>
    <font>
      <sz val="12"/>
      <color indexed="10"/>
      <name val="Cambria"/>
    </font>
    <font>
      <sz val="12"/>
      <color indexed="10"/>
      <name val="Calibri"/>
      <family val="2"/>
    </font>
    <font>
      <b/>
      <sz val="12"/>
      <name val="Cambria"/>
    </font>
    <font>
      <sz val="11"/>
      <name val="宋体"/>
      <family val="2"/>
      <charset val="134"/>
    </font>
    <font>
      <sz val="11"/>
      <color indexed="8"/>
      <name val="Calibri"/>
      <family val="2"/>
      <charset val="134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>
      <alignment vertical="center"/>
    </xf>
  </cellStyleXfs>
  <cellXfs count="26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5" fillId="0" borderId="0" xfId="1" applyFont="1" applyFill="1" applyAlignment="1">
      <alignment horizontal="left"/>
    </xf>
    <xf numFmtId="165" fontId="5" fillId="0" borderId="0" xfId="1" applyNumberFormat="1" applyFont="1" applyFill="1" applyAlignment="1">
      <alignment horizontal="right" vertical="center"/>
    </xf>
    <xf numFmtId="165" fontId="6" fillId="0" borderId="0" xfId="0" applyNumberFormat="1" applyFont="1"/>
    <xf numFmtId="165" fontId="2" fillId="0" borderId="0" xfId="0" applyNumberFormat="1" applyFont="1" applyFill="1" applyAlignment="1">
      <alignment horizontal="right"/>
    </xf>
    <xf numFmtId="165" fontId="0" fillId="0" borderId="0" xfId="0" applyNumberFormat="1"/>
    <xf numFmtId="165" fontId="2" fillId="0" borderId="0" xfId="1" applyNumberFormat="1"/>
    <xf numFmtId="0" fontId="5" fillId="0" borderId="0" xfId="2" applyFont="1" applyFill="1" applyBorder="1" applyAlignment="1">
      <alignment horizontal="left"/>
    </xf>
    <xf numFmtId="165" fontId="5" fillId="0" borderId="0" xfId="2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65" fontId="9" fillId="0" borderId="0" xfId="0" applyNumberFormat="1" applyFont="1"/>
    <xf numFmtId="0" fontId="10" fillId="0" borderId="0" xfId="2" applyFont="1" applyFill="1" applyBorder="1" applyAlignment="1">
      <alignment horizontal="left"/>
    </xf>
    <xf numFmtId="165" fontId="7" fillId="0" borderId="0" xfId="0" applyNumberFormat="1" applyFont="1" applyAlignment="1">
      <alignment horizontal="right"/>
    </xf>
    <xf numFmtId="165" fontId="5" fillId="0" borderId="0" xfId="2" applyNumberFormat="1" applyFont="1" applyFill="1" applyBorder="1" applyAlignment="1">
      <alignment horizontal="left" vertical="center"/>
    </xf>
    <xf numFmtId="0" fontId="11" fillId="0" borderId="0" xfId="3" applyFont="1">
      <alignment vertical="center"/>
    </xf>
    <xf numFmtId="165" fontId="5" fillId="0" borderId="0" xfId="1" applyNumberFormat="1" applyFont="1" applyFill="1" applyAlignment="1">
      <alignment horizontal="right"/>
    </xf>
    <xf numFmtId="0" fontId="10" fillId="0" borderId="0" xfId="1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left" vertical="center"/>
    </xf>
    <xf numFmtId="0" fontId="10" fillId="0" borderId="0" xfId="2" applyFont="1"/>
  </cellXfs>
  <cellStyles count="4">
    <cellStyle name="Normal" xfId="0" builtinId="0"/>
    <cellStyle name="Normal 2" xfId="3"/>
    <cellStyle name="Normal 2 2" xfId="2"/>
    <cellStyle name="Normal 2 4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23"/>
  <sheetViews>
    <sheetView tabSelected="1" workbookViewId="0">
      <selection activeCell="I23" sqref="I23"/>
    </sheetView>
  </sheetViews>
  <sheetFormatPr baseColWidth="10" defaultRowHeight="15"/>
  <cols>
    <col min="4" max="4" width="12.83203125" customWidth="1"/>
    <col min="9" max="9" width="12.5" customWidth="1"/>
  </cols>
  <sheetData>
    <row r="1" spans="1:15" ht="18">
      <c r="A1" s="1" t="s">
        <v>0</v>
      </c>
      <c r="B1" s="1"/>
      <c r="C1" s="1"/>
      <c r="D1" s="1"/>
      <c r="E1" s="1"/>
      <c r="F1" s="1"/>
      <c r="G1" s="1"/>
    </row>
    <row r="2" spans="1:15">
      <c r="A2" s="2"/>
      <c r="B2" s="3">
        <v>2000</v>
      </c>
      <c r="C2" s="3">
        <v>2004</v>
      </c>
      <c r="D2" s="3">
        <v>2006</v>
      </c>
      <c r="E2" s="3">
        <v>2008</v>
      </c>
      <c r="F2" s="3">
        <v>2010</v>
      </c>
      <c r="G2" s="3">
        <v>2011</v>
      </c>
      <c r="H2" s="3">
        <v>2012</v>
      </c>
    </row>
    <row r="3" spans="1:15">
      <c r="A3" s="4" t="s">
        <v>1</v>
      </c>
      <c r="B3" s="5">
        <v>74.400000000000006</v>
      </c>
      <c r="C3" s="5">
        <v>222.5</v>
      </c>
      <c r="D3" s="5">
        <v>345.1</v>
      </c>
      <c r="E3" s="5">
        <v>438.1</v>
      </c>
      <c r="F3" s="5">
        <v>644.29999999999995</v>
      </c>
      <c r="G3" s="5">
        <v>698.2</v>
      </c>
      <c r="H3" s="6">
        <f>74.3+G3</f>
        <v>772.5</v>
      </c>
    </row>
    <row r="4" spans="1:15">
      <c r="A4" s="4" t="s">
        <v>2</v>
      </c>
      <c r="B4" s="5">
        <f>385*34%</f>
        <v>130.9</v>
      </c>
      <c r="C4" s="5">
        <f>1037*34%</f>
        <v>352.58000000000004</v>
      </c>
      <c r="D4" s="5">
        <f>1189*34%</f>
        <v>404.26000000000005</v>
      </c>
      <c r="E4" s="5">
        <f>1371*34%</f>
        <v>466.14000000000004</v>
      </c>
      <c r="F4" s="5">
        <f>1408*34%</f>
        <v>478.72</v>
      </c>
      <c r="G4" s="5">
        <f>1525*34%</f>
        <v>518.5</v>
      </c>
      <c r="H4" s="7">
        <f>1634.9*33.51%</f>
        <v>547.85498999999993</v>
      </c>
    </row>
    <row r="5" spans="1:15">
      <c r="A5" s="4" t="s">
        <v>3</v>
      </c>
      <c r="B5" s="5">
        <f>45*27.24%</f>
        <v>12.257999999999999</v>
      </c>
      <c r="C5" s="5">
        <f>106*27.24%</f>
        <v>28.874399999999998</v>
      </c>
      <c r="D5" s="5">
        <f>148*27.24%</f>
        <v>40.315199999999997</v>
      </c>
      <c r="E5" s="5">
        <f>213*27.24%</f>
        <v>58.021199999999993</v>
      </c>
      <c r="F5" s="5">
        <f>282*27.24%</f>
        <v>76.816799999999986</v>
      </c>
      <c r="G5" s="5">
        <f>316*27.24%</f>
        <v>86.078399999999988</v>
      </c>
      <c r="H5" s="8">
        <f>333.5*27.24%</f>
        <v>90.845399999999998</v>
      </c>
    </row>
    <row r="6" spans="1:15">
      <c r="A6" s="4" t="s">
        <v>4</v>
      </c>
      <c r="B6" s="9">
        <v>4.1999999999999996E-2</v>
      </c>
      <c r="C6" s="9">
        <v>0.621</v>
      </c>
      <c r="D6" s="5">
        <v>4.7627999999999995</v>
      </c>
      <c r="E6" s="9">
        <v>4.3869600000000002</v>
      </c>
      <c r="F6" s="9">
        <v>5.2155557999999997</v>
      </c>
      <c r="G6" s="9">
        <v>5.1143014199999994</v>
      </c>
      <c r="H6" s="9">
        <v>5.7479999999999993</v>
      </c>
    </row>
    <row r="7" spans="1:15">
      <c r="A7" s="10" t="s">
        <v>5</v>
      </c>
      <c r="B7" s="11">
        <v>55.099999999999966</v>
      </c>
      <c r="C7" s="11">
        <v>172.42459999999994</v>
      </c>
      <c r="D7" s="11">
        <v>280.5619999999999</v>
      </c>
      <c r="E7" s="11">
        <v>512.67183999999986</v>
      </c>
      <c r="F7" s="11">
        <v>516.02764419999994</v>
      </c>
      <c r="G7" s="11">
        <v>523.06729857999994</v>
      </c>
      <c r="H7" s="8">
        <v>343.66411000000016</v>
      </c>
      <c r="J7" s="12"/>
      <c r="K7" s="12"/>
      <c r="L7" s="13"/>
      <c r="M7" s="13"/>
      <c r="N7" s="13"/>
      <c r="O7" s="14"/>
    </row>
    <row r="8" spans="1:15">
      <c r="A8" s="15" t="s">
        <v>6</v>
      </c>
      <c r="B8" s="11">
        <v>272.7</v>
      </c>
      <c r="C8" s="11">
        <v>777</v>
      </c>
      <c r="D8" s="11">
        <v>1075</v>
      </c>
      <c r="E8" s="11">
        <v>1479.32</v>
      </c>
      <c r="F8" s="11">
        <v>1721.08</v>
      </c>
      <c r="G8" s="11">
        <v>1830.96</v>
      </c>
      <c r="H8" s="16">
        <v>1822.375</v>
      </c>
      <c r="J8" s="8"/>
    </row>
    <row r="9" spans="1:15">
      <c r="A9" s="10"/>
      <c r="B9" s="17"/>
      <c r="C9" s="17"/>
      <c r="D9" s="17"/>
      <c r="E9" s="17"/>
      <c r="F9" s="17"/>
      <c r="G9" s="17"/>
    </row>
    <row r="10" spans="1:15">
      <c r="A10" s="18"/>
      <c r="B10" s="18"/>
      <c r="C10" s="18"/>
      <c r="D10" s="18"/>
      <c r="E10" s="18"/>
      <c r="F10" s="18"/>
      <c r="G10" s="18"/>
    </row>
    <row r="11" spans="1:15" ht="18">
      <c r="A11" s="1" t="s">
        <v>7</v>
      </c>
      <c r="B11" s="1"/>
      <c r="C11" s="1"/>
      <c r="D11" s="1"/>
      <c r="E11" s="1"/>
      <c r="F11" s="1"/>
      <c r="G11" s="1"/>
    </row>
    <row r="12" spans="1:15">
      <c r="A12" s="2"/>
      <c r="B12" s="3">
        <v>2000</v>
      </c>
      <c r="C12" s="3">
        <v>2004</v>
      </c>
      <c r="D12" s="3">
        <v>2006</v>
      </c>
      <c r="E12" s="3">
        <v>2008</v>
      </c>
      <c r="F12" s="3">
        <v>2010</v>
      </c>
      <c r="G12" s="3">
        <v>2011</v>
      </c>
      <c r="H12" s="3">
        <v>2012</v>
      </c>
    </row>
    <row r="13" spans="1:15">
      <c r="A13" s="4" t="s">
        <v>1</v>
      </c>
      <c r="B13" s="19">
        <v>27.282728272827285</v>
      </c>
      <c r="C13" s="19">
        <v>28.635778635778635</v>
      </c>
      <c r="D13" s="19">
        <v>32.102325581395355</v>
      </c>
      <c r="E13" s="19">
        <v>29.614958224048891</v>
      </c>
      <c r="F13" s="19">
        <v>37.43579612801264</v>
      </c>
      <c r="G13" s="19">
        <v>38.133001267094855</v>
      </c>
      <c r="H13" s="8">
        <v>42.389738665203375</v>
      </c>
    </row>
    <row r="14" spans="1:15">
      <c r="A14" s="4" t="s">
        <v>8</v>
      </c>
      <c r="B14" s="19">
        <v>48.001466813348003</v>
      </c>
      <c r="C14" s="19">
        <v>45.377091377091382</v>
      </c>
      <c r="D14" s="19">
        <v>37.605581395348842</v>
      </c>
      <c r="E14" s="19">
        <v>31.510423708190256</v>
      </c>
      <c r="F14" s="19">
        <v>27.815092848676414</v>
      </c>
      <c r="G14" s="19">
        <v>28.318477738454146</v>
      </c>
      <c r="H14" s="19">
        <v>30.062692365731529</v>
      </c>
    </row>
    <row r="15" spans="1:15">
      <c r="A15" s="4" t="s">
        <v>9</v>
      </c>
      <c r="B15" s="19">
        <v>4.4950495049504946</v>
      </c>
      <c r="C15" s="19">
        <v>3.7161389961389957</v>
      </c>
      <c r="D15" s="19">
        <v>3.7502511627906974</v>
      </c>
      <c r="E15" s="19">
        <v>3.9221534218424678</v>
      </c>
      <c r="F15" s="19">
        <v>4.4632904920166405</v>
      </c>
      <c r="G15" s="19">
        <v>4.7012714641499533</v>
      </c>
      <c r="H15" s="19">
        <v>4.9850003429590508</v>
      </c>
    </row>
    <row r="16" spans="1:15">
      <c r="A16" s="4" t="s">
        <v>4</v>
      </c>
      <c r="B16" s="19"/>
      <c r="C16" s="19">
        <v>7.9922779922779921E-2</v>
      </c>
      <c r="D16" s="19">
        <v>0.44305116279069762</v>
      </c>
      <c r="E16" s="19">
        <v>0.29655247005380853</v>
      </c>
      <c r="F16" s="19">
        <v>0.30303970762544447</v>
      </c>
      <c r="G16" s="19">
        <v>0.27932349259404898</v>
      </c>
      <c r="H16" s="8">
        <v>0.31541257973797926</v>
      </c>
    </row>
    <row r="17" spans="1:8" ht="20" customHeight="1">
      <c r="A17" s="10" t="s">
        <v>10</v>
      </c>
      <c r="B17" s="19">
        <v>20.205353868720195</v>
      </c>
      <c r="C17" s="19">
        <v>22.191068211068206</v>
      </c>
      <c r="D17" s="19">
        <v>26.098790697674406</v>
      </c>
      <c r="E17" s="19">
        <v>34.655912175864579</v>
      </c>
      <c r="F17" s="19">
        <v>29.982780823668858</v>
      </c>
      <c r="G17" s="19">
        <v>28.567926037706993</v>
      </c>
      <c r="H17" s="19">
        <v>18.858034707455939</v>
      </c>
    </row>
    <row r="18" spans="1:8">
      <c r="A18" s="15" t="s">
        <v>11</v>
      </c>
      <c r="B18" s="11">
        <v>272.7</v>
      </c>
      <c r="C18" s="11">
        <v>777</v>
      </c>
      <c r="D18" s="11">
        <v>1075</v>
      </c>
      <c r="E18" s="11">
        <v>1479.32</v>
      </c>
      <c r="F18" s="11">
        <v>1721.08</v>
      </c>
      <c r="G18" s="11">
        <v>1830.96</v>
      </c>
      <c r="H18" s="16">
        <v>1822.375</v>
      </c>
    </row>
    <row r="19" spans="1:8">
      <c r="A19" s="20" t="s">
        <v>12</v>
      </c>
      <c r="B19" s="21">
        <v>79.779244591125789</v>
      </c>
      <c r="C19" s="21">
        <v>77.808931788931801</v>
      </c>
      <c r="D19" s="21">
        <v>73.901209302325597</v>
      </c>
      <c r="E19" s="21">
        <v>65.344087824135428</v>
      </c>
      <c r="F19" s="21">
        <v>70.017219176331139</v>
      </c>
      <c r="G19" s="21">
        <v>71.432073962293003</v>
      </c>
      <c r="H19" s="8">
        <v>77.752843953631938</v>
      </c>
    </row>
    <row r="20" spans="1:8">
      <c r="A20" s="20" t="s">
        <v>13</v>
      </c>
      <c r="B20" s="22">
        <v>3068.6935482938347</v>
      </c>
      <c r="C20" s="22">
        <v>2892.904316611593</v>
      </c>
      <c r="D20" s="22">
        <v>2458.9997379329807</v>
      </c>
      <c r="E20" s="22">
        <v>1885.4237837138053</v>
      </c>
      <c r="F20" s="22">
        <v>2195.1310169991398</v>
      </c>
      <c r="G20" s="22">
        <v>2278.2419420527262</v>
      </c>
      <c r="H20" s="22">
        <v>2725.6051298956095</v>
      </c>
    </row>
    <row r="21" spans="1:8">
      <c r="A21" s="23"/>
      <c r="B21" s="24"/>
      <c r="C21" s="24"/>
      <c r="D21" s="24"/>
      <c r="E21" s="24"/>
      <c r="F21" s="24"/>
      <c r="G21" s="24"/>
    </row>
    <row r="22" spans="1:8">
      <c r="A22" s="18"/>
      <c r="B22" s="18"/>
      <c r="C22" s="18"/>
      <c r="D22" s="18"/>
      <c r="E22" s="18"/>
      <c r="F22" s="18"/>
      <c r="G22" s="18"/>
    </row>
    <row r="23" spans="1:8">
      <c r="A23" s="25" t="s">
        <v>14</v>
      </c>
      <c r="B23" s="18"/>
      <c r="C23" s="18"/>
      <c r="D23" s="18"/>
      <c r="E23" s="18"/>
      <c r="F23" s="18"/>
      <c r="G23" s="18"/>
    </row>
  </sheetData>
  <sheetCalcPr fullCalcOnLoad="1"/>
  <phoneticPr fontId="3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ISPs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2013-10-28T13:56:46Z</dcterms:created>
  <dcterms:modified xsi:type="dcterms:W3CDTF">2013-10-28T13:57:03Z</dcterms:modified>
</cp:coreProperties>
</file>